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8800" windowHeight="13620"/>
  </bookViews>
  <sheets>
    <sheet name="Tonery" sheetId="1" r:id="rId1"/>
  </sheets>
  <definedNames>
    <definedName name="_xlnm.Print_Area" localSheetId="0">Tonery!$B$2:$T$17</definedName>
  </definedNames>
  <calcPr calcId="125725"/>
</workbook>
</file>

<file path=xl/calcChain.xml><?xml version="1.0" encoding="utf-8"?>
<calcChain xmlns="http://schemas.openxmlformats.org/spreadsheetml/2006/main">
  <c r="R9" i="1"/>
  <c r="R10"/>
  <c r="S10"/>
  <c r="R11"/>
  <c r="R12"/>
  <c r="O9"/>
  <c r="O10"/>
  <c r="O11"/>
  <c r="H11"/>
  <c r="H10"/>
  <c r="H9"/>
  <c r="S9" l="1"/>
  <c r="S12"/>
  <c r="S11"/>
  <c r="R14"/>
  <c r="S14"/>
  <c r="H14"/>
  <c r="O14"/>
  <c r="R8" l="1"/>
  <c r="H8"/>
  <c r="O8"/>
  <c r="S8" l="1"/>
  <c r="H7"/>
  <c r="H12"/>
  <c r="H13"/>
  <c r="S13" l="1"/>
  <c r="R13"/>
  <c r="O13"/>
  <c r="O12"/>
  <c r="S7"/>
  <c r="R7"/>
  <c r="O7"/>
  <c r="P17" l="1"/>
  <c r="Q17"/>
</calcChain>
</file>

<file path=xl/sharedStrings.xml><?xml version="1.0" encoding="utf-8"?>
<sst xmlns="http://schemas.openxmlformats.org/spreadsheetml/2006/main" count="72" uniqueCount="58">
  <si>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</si>
  <si>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</si>
  <si>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</si>
  <si>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</si>
  <si>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</si>
  <si>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</si>
  <si>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</si>
  <si>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</si>
  <si>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</si>
  <si>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</si>
  <si>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</si>
  <si>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</si>
  <si>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</si>
  <si>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</si>
  <si>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</si>
  <si>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</si>
  <si>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</si>
  <si>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</si>
  <si>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</si>
  <si>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</si>
  <si>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</si>
  <si>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</si>
  <si>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</si>
  <si>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</si>
  <si>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</si>
  <si>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</si>
  <si>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</si>
  <si>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ks</t>
  </si>
  <si>
    <t>Samostatná faktura</t>
  </si>
  <si>
    <t>NE</t>
  </si>
  <si>
    <t>Originální toner. Výtěžnost 30 000 stran.</t>
  </si>
  <si>
    <t>Příloha č. 2 Kupní smlouvy - technická specifikace
Tonery (II.) 023 - 2021 (originální)</t>
  </si>
  <si>
    <t>Toner pro tiskárnu OKI MC352 - černý</t>
  </si>
  <si>
    <t>Toner pro tiskárnu OKI MC352 - žlutý</t>
  </si>
  <si>
    <t>Toner pro tiskárnu OKI MC352 - purpurový</t>
  </si>
  <si>
    <t>Toner pro tiskárnu OKI MC352 - azurový</t>
  </si>
  <si>
    <t>Toner do tiskárny TA Triumph-Adler 4006ci black</t>
  </si>
  <si>
    <t>ANO</t>
  </si>
  <si>
    <t>SGS‐2019‐020 Rozvoj a využití kybernetických systémů identifikace, diagnostiky a řízení 4</t>
  </si>
  <si>
    <r>
      <t>Pokud fin</t>
    </r>
    <r>
      <rPr>
        <b/>
        <sz val="11"/>
        <color theme="1"/>
        <rFont val="Calibri"/>
        <family val="2"/>
        <charset val="238"/>
        <scheme val="minor"/>
      </rPr>
      <t>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color theme="1"/>
        <rFont val="Calibri"/>
        <family val="2"/>
        <charset val="238"/>
        <scheme val="minor"/>
      </rPr>
      <t>: NÁZEV A ČÍSLO DOTAČNÍHO PROJEKTU</t>
    </r>
  </si>
  <si>
    <t>Technická 8, 
301 00 Plzeň,
Fakulta aplikovaných věd -
Katedra kybernetiky,
místnost UN 508</t>
  </si>
  <si>
    <t>NTIS - Ing. Miroslav Flídr, Ph.D.,
Tel.: 37763 2559,
E-mail: flidr@kky.zcu.cz</t>
  </si>
  <si>
    <t>KEP -  Petra Peckertová,
Tel.: 37763 4611,
792 303 947,
E-mail: peckerto@fel.zcu.cz</t>
  </si>
  <si>
    <t>Univerzitní 26,  
301 00 Plzeň 
Fakulta elektrotechnická -
Katedra elektrotechniky a počítačového modelování,
místnost EK 618</t>
  </si>
  <si>
    <t xml:space="preserve">Originální toner. Výtěžnost při 5% pokrytí 3 500 stran. </t>
  </si>
  <si>
    <t xml:space="preserve">Originální toner. Výtěžnost při 5% pokrytí 2 000 stran. </t>
  </si>
  <si>
    <t>Originální toner. Výtěžnost 20 000 stran.</t>
  </si>
  <si>
    <t>Toner do tiskárny TA Triumph-Adler 4006ci - magenta</t>
  </si>
  <si>
    <t>Toner do tiskárny TA Triumph-Adler 4006ci - cyan</t>
  </si>
  <si>
    <t>Toner do tiskárny TA Triumph-Adler 4006ci - yellow</t>
  </si>
  <si>
    <t>OKI originální toner 44469803, black, 3.500 stran, OKI MC352</t>
  </si>
  <si>
    <t>OKI originální toner 44469704, yellow, 2.000 stran, OKI MC352</t>
  </si>
  <si>
    <t>OKI originální toner 44469705, magenta, 2.000 stran, OKI MC352</t>
  </si>
  <si>
    <t>OKI originální toner 44469706, cyan, 2.000 stran, OKI MC352</t>
  </si>
  <si>
    <t>Triumph Adler originální toner, black, 30.000 stran, CK-8513K, TA 4006ci</t>
  </si>
  <si>
    <t>Triumph Adler originální toner, magenta, 20.000 stran, CK-8513M, TA 4006ci</t>
  </si>
  <si>
    <t>Triumph Adler originální toner, yellow, 20.000 stran, CK-8513Y, TA 4006ci</t>
  </si>
  <si>
    <t>Triumph Adler originální toner, cyan, 20.000 stran, CK-8513C, TA 4006ci</t>
  </si>
</sst>
</file>

<file path=xl/styles.xml><?xml version="1.0" encoding="utf-8"?>
<styleSheet xmlns="http://schemas.openxmlformats.org/spreadsheetml/2006/main">
  <numFmts count="2">
    <numFmt numFmtId="164" formatCode="#,##0.00\ &quot;Kč&quot;"/>
    <numFmt numFmtId="165" formatCode="_-* #,##0.00\ &quot;Kč&quot;_-;\-* #,##0.00\ &quot;Kč&quot;_-;_-* &quot; &quot;??,_-;_-@_-"/>
  </numFmts>
  <fonts count="22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5" fillId="0" borderId="0"/>
  </cellStyleXfs>
  <cellXfs count="125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6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6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16" fillId="0" borderId="0" xfId="0" applyFont="1" applyFill="1" applyAlignment="1">
      <alignment vertical="center"/>
    </xf>
    <xf numFmtId="49" fontId="0" fillId="0" borderId="0" xfId="0" applyNumberFormat="1" applyFill="1" applyAlignment="1">
      <alignment horizontal="center" vertical="top" wrapText="1"/>
    </xf>
    <xf numFmtId="0" fontId="17" fillId="0" borderId="0" xfId="0" applyFont="1" applyAlignment="1">
      <alignment vertical="top" wrapText="1"/>
    </xf>
    <xf numFmtId="0" fontId="12" fillId="0" borderId="0" xfId="0" applyFont="1" applyAlignment="1">
      <alignment horizontal="left" vertical="center" wrapText="1"/>
    </xf>
    <xf numFmtId="0" fontId="19" fillId="6" borderId="4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20" fillId="0" borderId="0" xfId="0" applyFont="1"/>
    <xf numFmtId="0" fontId="20" fillId="0" borderId="0" xfId="0" applyFont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/>
    <xf numFmtId="0" fontId="9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 wrapText="1"/>
    </xf>
    <xf numFmtId="0" fontId="16" fillId="6" borderId="4" xfId="0" applyFont="1" applyFill="1" applyBorder="1" applyAlignment="1">
      <alignment horizontal="center" vertical="center" wrapText="1"/>
    </xf>
    <xf numFmtId="0" fontId="0" fillId="0" borderId="6" xfId="0" applyBorder="1"/>
    <xf numFmtId="3" fontId="0" fillId="2" borderId="10" xfId="0" applyNumberForma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16" fillId="3" borderId="11" xfId="0" applyFont="1" applyFill="1" applyBorder="1" applyAlignment="1">
      <alignment horizontal="center" vertical="center" wrapText="1"/>
    </xf>
    <xf numFmtId="164" fontId="0" fillId="0" borderId="11" xfId="0" applyNumberFormat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4" borderId="11" xfId="0" applyFill="1" applyBorder="1" applyAlignment="1">
      <alignment horizontal="center" vertical="center"/>
    </xf>
    <xf numFmtId="164" fontId="0" fillId="3" borderId="11" xfId="0" applyNumberFormat="1" applyFill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3" fontId="0" fillId="2" borderId="12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4" borderId="13" xfId="0" applyFill="1" applyBorder="1" applyAlignment="1">
      <alignment horizontal="center" vertical="center"/>
    </xf>
    <xf numFmtId="0" fontId="16" fillId="3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/>
    </xf>
    <xf numFmtId="0" fontId="16" fillId="3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3" fillId="3" borderId="15" xfId="0" applyFont="1" applyFill="1" applyBorder="1" applyAlignment="1">
      <alignment horizontal="left" vertical="center" wrapText="1" indent="1"/>
    </xf>
    <xf numFmtId="0" fontId="3" fillId="3" borderId="11" xfId="0" applyFont="1" applyFill="1" applyBorder="1" applyAlignment="1">
      <alignment horizontal="left" vertical="center" wrapText="1" indent="1"/>
    </xf>
    <xf numFmtId="0" fontId="3" fillId="3" borderId="13" xfId="0" applyFont="1" applyFill="1" applyBorder="1" applyAlignment="1">
      <alignment horizontal="left" vertical="center" wrapText="1" indent="1"/>
    </xf>
    <xf numFmtId="0" fontId="0" fillId="3" borderId="15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3" fontId="0" fillId="2" borderId="16" xfId="0" applyNumberForma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left" vertical="center" wrapText="1" inden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4" borderId="17" xfId="0" applyFill="1" applyBorder="1" applyAlignment="1">
      <alignment horizontal="center" vertical="center"/>
    </xf>
    <xf numFmtId="0" fontId="16" fillId="3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2" fillId="3" borderId="17" xfId="0" applyFont="1" applyFill="1" applyBorder="1" applyAlignment="1">
      <alignment horizontal="left" vertical="center" wrapText="1" indent="1"/>
    </xf>
    <xf numFmtId="0" fontId="2" fillId="3" borderId="11" xfId="0" applyFont="1" applyFill="1" applyBorder="1" applyAlignment="1">
      <alignment horizontal="left" vertical="center" wrapText="1" indent="1"/>
    </xf>
    <xf numFmtId="0" fontId="2" fillId="3" borderId="13" xfId="0" applyFont="1" applyFill="1" applyBorder="1" applyAlignment="1">
      <alignment horizontal="left" vertical="center" wrapText="1" indent="1"/>
    </xf>
    <xf numFmtId="0" fontId="2" fillId="3" borderId="15" xfId="0" applyFont="1" applyFill="1" applyBorder="1" applyAlignment="1">
      <alignment horizontal="left" vertical="center" wrapText="1" indent="1"/>
    </xf>
    <xf numFmtId="0" fontId="13" fillId="5" borderId="17" xfId="0" applyFont="1" applyFill="1" applyBorder="1" applyAlignment="1" applyProtection="1">
      <alignment horizontal="left" vertical="center" wrapText="1" indent="1"/>
      <protection locked="0"/>
    </xf>
    <xf numFmtId="0" fontId="13" fillId="5" borderId="11" xfId="0" applyFont="1" applyFill="1" applyBorder="1" applyAlignment="1" applyProtection="1">
      <alignment horizontal="left" vertical="center" wrapText="1" indent="1"/>
      <protection locked="0"/>
    </xf>
    <xf numFmtId="0" fontId="13" fillId="5" borderId="13" xfId="0" applyFont="1" applyFill="1" applyBorder="1" applyAlignment="1" applyProtection="1">
      <alignment horizontal="left" vertical="center" wrapText="1" indent="1"/>
      <protection locked="0"/>
    </xf>
    <xf numFmtId="0" fontId="13" fillId="5" borderId="15" xfId="0" applyFont="1" applyFill="1" applyBorder="1" applyAlignment="1" applyProtection="1">
      <alignment horizontal="left" vertical="center" wrapText="1" indent="1"/>
      <protection locked="0"/>
    </xf>
    <xf numFmtId="164" fontId="13" fillId="5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0" fillId="3" borderId="8" xfId="0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1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0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4" fillId="3" borderId="8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3" xfId="1"/>
  </cellStyles>
  <dxfs count="13">
    <dxf>
      <font>
        <b/>
        <i val="0"/>
      </font>
    </dxf>
    <dxf>
      <font>
        <b/>
        <i val="0"/>
      </font>
    </dxf>
    <dxf>
      <font>
        <b/>
        <i val="0"/>
      </font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U164"/>
  <sheetViews>
    <sheetView tabSelected="1" topLeftCell="G1" zoomScale="73" zoomScaleNormal="73" workbookViewId="0">
      <selection activeCell="Q7" sqref="Q7"/>
    </sheetView>
  </sheetViews>
  <sheetFormatPr defaultRowHeight="15"/>
  <cols>
    <col min="1" max="1" width="1.42578125" style="5" bestFit="1" customWidth="1"/>
    <col min="2" max="2" width="5.7109375" style="5" bestFit="1" customWidth="1"/>
    <col min="3" max="3" width="51.5703125" style="1" customWidth="1"/>
    <col min="4" max="4" width="11.7109375" style="2" customWidth="1"/>
    <col min="5" max="5" width="11.28515625" style="3" customWidth="1"/>
    <col min="6" max="6" width="71.5703125" style="1" customWidth="1"/>
    <col min="7" max="7" width="29.5703125" style="1" bestFit="1" customWidth="1"/>
    <col min="8" max="8" width="22.5703125" style="1" customWidth="1"/>
    <col min="9" max="9" width="20.5703125" style="1" bestFit="1" customWidth="1"/>
    <col min="10" max="10" width="16.85546875" style="1" customWidth="1"/>
    <col min="11" max="11" width="37.42578125" style="5" customWidth="1"/>
    <col min="12" max="12" width="30.140625" style="5" customWidth="1"/>
    <col min="13" max="13" width="43.5703125" style="5" customWidth="1"/>
    <col min="14" max="14" width="25.7109375" style="1" customWidth="1"/>
    <col min="15" max="15" width="15.140625" style="1" hidden="1" customWidth="1"/>
    <col min="16" max="16" width="20.7109375" style="5" bestFit="1" customWidth="1"/>
    <col min="17" max="17" width="23.7109375" style="5" customWidth="1"/>
    <col min="18" max="18" width="20.7109375" style="5" bestFit="1" customWidth="1"/>
    <col min="19" max="19" width="19.7109375" style="5" bestFit="1" customWidth="1"/>
    <col min="20" max="20" width="10.28515625" style="5" hidden="1" customWidth="1"/>
    <col min="21" max="21" width="39.140625" style="4" customWidth="1"/>
    <col min="22" max="16384" width="9.140625" style="5"/>
  </cols>
  <sheetData>
    <row r="1" spans="2:21" ht="43.15" customHeight="1">
      <c r="B1" s="105" t="s">
        <v>31</v>
      </c>
      <c r="C1" s="106"/>
      <c r="D1" s="34"/>
      <c r="E1" s="35"/>
    </row>
    <row r="2" spans="2:21" ht="18.75" customHeight="1">
      <c r="B2" s="10"/>
      <c r="C2" s="5"/>
      <c r="D2" s="10"/>
      <c r="E2" s="11"/>
      <c r="F2" s="6"/>
      <c r="G2" s="44"/>
      <c r="H2" s="44"/>
      <c r="I2" s="44"/>
      <c r="J2" s="42"/>
      <c r="K2" s="43"/>
      <c r="L2" s="43"/>
      <c r="N2" s="6"/>
      <c r="O2" s="6"/>
      <c r="P2" s="7"/>
      <c r="Q2" s="7"/>
      <c r="S2" s="7"/>
      <c r="T2" s="8"/>
      <c r="U2" s="9"/>
    </row>
    <row r="3" spans="2:21" ht="18" customHeight="1">
      <c r="B3" s="15"/>
      <c r="C3" s="13" t="s">
        <v>0</v>
      </c>
      <c r="D3" s="14"/>
      <c r="E3" s="14"/>
      <c r="F3" s="14"/>
      <c r="G3" s="45"/>
      <c r="H3" s="45"/>
      <c r="I3" s="45"/>
      <c r="J3" s="45"/>
      <c r="K3" s="45"/>
      <c r="L3" s="45"/>
      <c r="M3" s="7"/>
      <c r="N3" s="36"/>
      <c r="O3" s="4"/>
      <c r="P3" s="36"/>
      <c r="Q3" s="36"/>
      <c r="R3" s="36"/>
      <c r="S3" s="36"/>
    </row>
    <row r="4" spans="2:21" ht="18" customHeight="1" thickBot="1">
      <c r="B4" s="16"/>
      <c r="C4" s="17" t="s">
        <v>1</v>
      </c>
      <c r="D4" s="14"/>
      <c r="E4" s="14"/>
      <c r="F4" s="14"/>
      <c r="G4" s="14"/>
      <c r="H4" s="14"/>
      <c r="I4" s="7"/>
      <c r="J4" s="7"/>
      <c r="K4" s="7"/>
      <c r="L4" s="7"/>
      <c r="M4" s="7"/>
      <c r="N4" s="6"/>
      <c r="O4" s="6"/>
      <c r="P4" s="7"/>
      <c r="Q4" s="7"/>
      <c r="S4" s="7"/>
    </row>
    <row r="5" spans="2:21" ht="34.5" customHeight="1" thickBot="1">
      <c r="B5" s="18"/>
      <c r="C5" s="19"/>
      <c r="D5" s="20"/>
      <c r="E5" s="20"/>
      <c r="F5" s="6"/>
      <c r="G5" s="21" t="s">
        <v>2</v>
      </c>
      <c r="H5" s="39"/>
      <c r="I5" s="6"/>
      <c r="J5" s="6"/>
      <c r="N5" s="22"/>
      <c r="O5" s="22"/>
      <c r="Q5" s="21" t="s">
        <v>2</v>
      </c>
      <c r="U5" s="12"/>
    </row>
    <row r="6" spans="2:21" ht="102.75" customHeight="1" thickTop="1" thickBot="1">
      <c r="B6" s="23" t="s">
        <v>3</v>
      </c>
      <c r="C6" s="38" t="s">
        <v>16</v>
      </c>
      <c r="D6" s="24" t="s">
        <v>4</v>
      </c>
      <c r="E6" s="38" t="s">
        <v>17</v>
      </c>
      <c r="F6" s="38" t="s">
        <v>18</v>
      </c>
      <c r="G6" s="25" t="s">
        <v>5</v>
      </c>
      <c r="H6" s="38" t="s">
        <v>13</v>
      </c>
      <c r="I6" s="38" t="s">
        <v>19</v>
      </c>
      <c r="J6" s="38" t="s">
        <v>20</v>
      </c>
      <c r="K6" s="24" t="s">
        <v>39</v>
      </c>
      <c r="L6" s="46" t="s">
        <v>21</v>
      </c>
      <c r="M6" s="38" t="s">
        <v>24</v>
      </c>
      <c r="N6" s="38" t="s">
        <v>22</v>
      </c>
      <c r="O6" s="38" t="s">
        <v>23</v>
      </c>
      <c r="P6" s="24" t="s">
        <v>6</v>
      </c>
      <c r="Q6" s="26" t="s">
        <v>7</v>
      </c>
      <c r="R6" s="79" t="s">
        <v>8</v>
      </c>
      <c r="S6" s="79" t="s">
        <v>9</v>
      </c>
      <c r="T6" s="38" t="s">
        <v>25</v>
      </c>
      <c r="U6" s="38" t="s">
        <v>26</v>
      </c>
    </row>
    <row r="7" spans="2:21" ht="41.25" customHeight="1" thickTop="1">
      <c r="B7" s="80">
        <v>1</v>
      </c>
      <c r="C7" s="81" t="s">
        <v>32</v>
      </c>
      <c r="D7" s="82">
        <v>1</v>
      </c>
      <c r="E7" s="83" t="s">
        <v>27</v>
      </c>
      <c r="F7" s="90" t="s">
        <v>44</v>
      </c>
      <c r="G7" s="94" t="s">
        <v>50</v>
      </c>
      <c r="H7" s="84" t="str">
        <f t="shared" ref="H7:H14" si="0">IF(P7&gt;1999,"ANO","NE")</f>
        <v>NE</v>
      </c>
      <c r="I7" s="117" t="s">
        <v>28</v>
      </c>
      <c r="J7" s="102" t="s">
        <v>37</v>
      </c>
      <c r="K7" s="102" t="s">
        <v>38</v>
      </c>
      <c r="L7" s="120" t="s">
        <v>41</v>
      </c>
      <c r="M7" s="120" t="s">
        <v>40</v>
      </c>
      <c r="N7" s="85">
        <v>14</v>
      </c>
      <c r="O7" s="86">
        <f>D7*P7</f>
        <v>1400</v>
      </c>
      <c r="P7" s="87">
        <v>1400</v>
      </c>
      <c r="Q7" s="98">
        <v>1314</v>
      </c>
      <c r="R7" s="88">
        <f>D7*Q7</f>
        <v>1314</v>
      </c>
      <c r="S7" s="89" t="str">
        <f t="shared" ref="S7:S13" si="1">IF(ISNUMBER(Q7), IF(Q7&gt;P7,"NEVYHOVUJE","VYHOVUJE")," ")</f>
        <v>VYHOVUJE</v>
      </c>
      <c r="T7" s="102"/>
      <c r="U7" s="102" t="s">
        <v>10</v>
      </c>
    </row>
    <row r="8" spans="2:21" ht="41.25" customHeight="1">
      <c r="B8" s="48">
        <v>2</v>
      </c>
      <c r="C8" s="73" t="s">
        <v>33</v>
      </c>
      <c r="D8" s="49">
        <v>1</v>
      </c>
      <c r="E8" s="76" t="s">
        <v>27</v>
      </c>
      <c r="F8" s="91" t="s">
        <v>45</v>
      </c>
      <c r="G8" s="95" t="s">
        <v>51</v>
      </c>
      <c r="H8" s="53" t="str">
        <f t="shared" si="0"/>
        <v>NE</v>
      </c>
      <c r="I8" s="118"/>
      <c r="J8" s="103"/>
      <c r="K8" s="103"/>
      <c r="L8" s="123"/>
      <c r="M8" s="123"/>
      <c r="N8" s="50">
        <v>14</v>
      </c>
      <c r="O8" s="51">
        <f>D8*P8</f>
        <v>1800</v>
      </c>
      <c r="P8" s="54">
        <v>1800</v>
      </c>
      <c r="Q8" s="99">
        <v>1771</v>
      </c>
      <c r="R8" s="52">
        <f>D8*Q8</f>
        <v>1771</v>
      </c>
      <c r="S8" s="55" t="str">
        <f t="shared" ref="S8" si="2">IF(ISNUMBER(Q8), IF(Q8&gt;P8,"NEVYHOVUJE","VYHOVUJE")," ")</f>
        <v>VYHOVUJE</v>
      </c>
      <c r="T8" s="103"/>
      <c r="U8" s="103"/>
    </row>
    <row r="9" spans="2:21" ht="41.25" customHeight="1">
      <c r="B9" s="48">
        <v>3</v>
      </c>
      <c r="C9" s="73" t="s">
        <v>34</v>
      </c>
      <c r="D9" s="49">
        <v>1</v>
      </c>
      <c r="E9" s="76" t="s">
        <v>27</v>
      </c>
      <c r="F9" s="91" t="s">
        <v>45</v>
      </c>
      <c r="G9" s="95" t="s">
        <v>52</v>
      </c>
      <c r="H9" s="53" t="str">
        <f t="shared" si="0"/>
        <v>NE</v>
      </c>
      <c r="I9" s="118"/>
      <c r="J9" s="103"/>
      <c r="K9" s="103"/>
      <c r="L9" s="123"/>
      <c r="M9" s="123"/>
      <c r="N9" s="50">
        <v>14</v>
      </c>
      <c r="O9" s="51">
        <f t="shared" ref="O9:O11" si="3">D9*P9</f>
        <v>1800</v>
      </c>
      <c r="P9" s="54">
        <v>1800</v>
      </c>
      <c r="Q9" s="99">
        <v>1771</v>
      </c>
      <c r="R9" s="52">
        <f t="shared" ref="R9:R12" si="4">D9*Q9</f>
        <v>1771</v>
      </c>
      <c r="S9" s="55" t="str">
        <f t="shared" ref="S9:S12" si="5">IF(ISNUMBER(Q9), IF(Q9&gt;P9,"NEVYHOVUJE","VYHOVUJE")," ")</f>
        <v>VYHOVUJE</v>
      </c>
      <c r="T9" s="103"/>
      <c r="U9" s="103"/>
    </row>
    <row r="10" spans="2:21" ht="41.25" customHeight="1" thickBot="1">
      <c r="B10" s="56">
        <v>4</v>
      </c>
      <c r="C10" s="74" t="s">
        <v>35</v>
      </c>
      <c r="D10" s="57">
        <v>1</v>
      </c>
      <c r="E10" s="77" t="s">
        <v>27</v>
      </c>
      <c r="F10" s="92" t="s">
        <v>45</v>
      </c>
      <c r="G10" s="96" t="s">
        <v>53</v>
      </c>
      <c r="H10" s="58" t="str">
        <f t="shared" si="0"/>
        <v>NE</v>
      </c>
      <c r="I10" s="119"/>
      <c r="J10" s="104"/>
      <c r="K10" s="104"/>
      <c r="L10" s="124"/>
      <c r="M10" s="124"/>
      <c r="N10" s="59">
        <v>14</v>
      </c>
      <c r="O10" s="60">
        <f t="shared" si="3"/>
        <v>1800</v>
      </c>
      <c r="P10" s="61">
        <v>1800</v>
      </c>
      <c r="Q10" s="100">
        <v>1771</v>
      </c>
      <c r="R10" s="62">
        <f t="shared" si="4"/>
        <v>1771</v>
      </c>
      <c r="S10" s="63" t="str">
        <f t="shared" si="5"/>
        <v>VYHOVUJE</v>
      </c>
      <c r="T10" s="104"/>
      <c r="U10" s="104"/>
    </row>
    <row r="11" spans="2:21" ht="34.9" customHeight="1" thickTop="1">
      <c r="B11" s="64">
        <v>5</v>
      </c>
      <c r="C11" s="72" t="s">
        <v>36</v>
      </c>
      <c r="D11" s="65">
        <v>2</v>
      </c>
      <c r="E11" s="75" t="s">
        <v>27</v>
      </c>
      <c r="F11" s="93" t="s">
        <v>30</v>
      </c>
      <c r="G11" s="97" t="s">
        <v>54</v>
      </c>
      <c r="H11" s="66" t="str">
        <f t="shared" si="0"/>
        <v>NE</v>
      </c>
      <c r="I11" s="120" t="s">
        <v>28</v>
      </c>
      <c r="J11" s="102" t="s">
        <v>29</v>
      </c>
      <c r="K11" s="102"/>
      <c r="L11" s="120" t="s">
        <v>42</v>
      </c>
      <c r="M11" s="120" t="s">
        <v>43</v>
      </c>
      <c r="N11" s="67">
        <v>14</v>
      </c>
      <c r="O11" s="68">
        <f t="shared" si="3"/>
        <v>3400</v>
      </c>
      <c r="P11" s="69">
        <v>1700</v>
      </c>
      <c r="Q11" s="101">
        <v>1480</v>
      </c>
      <c r="R11" s="70">
        <f t="shared" si="4"/>
        <v>2960</v>
      </c>
      <c r="S11" s="71" t="str">
        <f t="shared" si="5"/>
        <v>VYHOVUJE</v>
      </c>
      <c r="T11" s="102"/>
      <c r="U11" s="102" t="s">
        <v>10</v>
      </c>
    </row>
    <row r="12" spans="2:21" ht="34.9" customHeight="1">
      <c r="B12" s="48">
        <v>6</v>
      </c>
      <c r="C12" s="91" t="s">
        <v>47</v>
      </c>
      <c r="D12" s="49">
        <v>2</v>
      </c>
      <c r="E12" s="76" t="s">
        <v>27</v>
      </c>
      <c r="F12" s="91" t="s">
        <v>46</v>
      </c>
      <c r="G12" s="95" t="s">
        <v>55</v>
      </c>
      <c r="H12" s="53" t="str">
        <f t="shared" si="0"/>
        <v>ANO</v>
      </c>
      <c r="I12" s="121"/>
      <c r="J12" s="103"/>
      <c r="K12" s="103"/>
      <c r="L12" s="123"/>
      <c r="M12" s="123"/>
      <c r="N12" s="50">
        <v>14</v>
      </c>
      <c r="O12" s="51">
        <f>D12*P12</f>
        <v>6400</v>
      </c>
      <c r="P12" s="54">
        <v>3200</v>
      </c>
      <c r="Q12" s="99">
        <v>2735</v>
      </c>
      <c r="R12" s="52">
        <f t="shared" si="4"/>
        <v>5470</v>
      </c>
      <c r="S12" s="55" t="str">
        <f t="shared" si="5"/>
        <v>VYHOVUJE</v>
      </c>
      <c r="T12" s="103"/>
      <c r="U12" s="103"/>
    </row>
    <row r="13" spans="2:21" ht="34.9" customHeight="1">
      <c r="B13" s="48">
        <v>7</v>
      </c>
      <c r="C13" s="91" t="s">
        <v>49</v>
      </c>
      <c r="D13" s="49">
        <v>2</v>
      </c>
      <c r="E13" s="76" t="s">
        <v>27</v>
      </c>
      <c r="F13" s="91" t="s">
        <v>46</v>
      </c>
      <c r="G13" s="95" t="s">
        <v>56</v>
      </c>
      <c r="H13" s="53" t="str">
        <f t="shared" si="0"/>
        <v>ANO</v>
      </c>
      <c r="I13" s="121"/>
      <c r="J13" s="103"/>
      <c r="K13" s="103"/>
      <c r="L13" s="123"/>
      <c r="M13" s="123"/>
      <c r="N13" s="50">
        <v>14</v>
      </c>
      <c r="O13" s="51">
        <f>D13*P13</f>
        <v>6400</v>
      </c>
      <c r="P13" s="54">
        <v>3200</v>
      </c>
      <c r="Q13" s="99">
        <v>2735</v>
      </c>
      <c r="R13" s="52">
        <f>D13*Q13</f>
        <v>5470</v>
      </c>
      <c r="S13" s="55" t="str">
        <f t="shared" si="1"/>
        <v>VYHOVUJE</v>
      </c>
      <c r="T13" s="103"/>
      <c r="U13" s="103"/>
    </row>
    <row r="14" spans="2:21" ht="34.9" customHeight="1" thickBot="1">
      <c r="B14" s="56">
        <v>8</v>
      </c>
      <c r="C14" s="92" t="s">
        <v>48</v>
      </c>
      <c r="D14" s="57">
        <v>2</v>
      </c>
      <c r="E14" s="77" t="s">
        <v>27</v>
      </c>
      <c r="F14" s="92" t="s">
        <v>46</v>
      </c>
      <c r="G14" s="96" t="s">
        <v>57</v>
      </c>
      <c r="H14" s="58" t="str">
        <f t="shared" si="0"/>
        <v>ANO</v>
      </c>
      <c r="I14" s="122"/>
      <c r="J14" s="104"/>
      <c r="K14" s="104"/>
      <c r="L14" s="124"/>
      <c r="M14" s="124"/>
      <c r="N14" s="59">
        <v>14</v>
      </c>
      <c r="O14" s="60">
        <f>D14*P14</f>
        <v>6400</v>
      </c>
      <c r="P14" s="61">
        <v>3200</v>
      </c>
      <c r="Q14" s="100">
        <v>2735</v>
      </c>
      <c r="R14" s="62">
        <f>D14*Q14</f>
        <v>5470</v>
      </c>
      <c r="S14" s="63" t="str">
        <f t="shared" ref="S14" si="6">IF(ISNUMBER(Q14), IF(Q14&gt;P14,"NEVYHOVUJE","VYHOVUJE")," ")</f>
        <v>VYHOVUJE</v>
      </c>
      <c r="T14" s="104"/>
      <c r="U14" s="104"/>
    </row>
    <row r="15" spans="2:21" ht="13.5" customHeight="1" thickTop="1" thickBot="1">
      <c r="C15" s="5"/>
      <c r="D15" s="5"/>
      <c r="E15" s="5"/>
      <c r="F15" s="5"/>
      <c r="G15" s="5"/>
      <c r="H15" s="5"/>
      <c r="I15" s="5"/>
      <c r="J15" s="5"/>
      <c r="N15" s="5"/>
      <c r="O15" s="5"/>
      <c r="R15" s="47"/>
    </row>
    <row r="16" spans="2:21" ht="60.75" customHeight="1" thickTop="1" thickBot="1">
      <c r="B16" s="107" t="s">
        <v>14</v>
      </c>
      <c r="C16" s="108"/>
      <c r="D16" s="108"/>
      <c r="E16" s="108"/>
      <c r="F16" s="108"/>
      <c r="G16" s="108"/>
      <c r="H16" s="78"/>
      <c r="I16" s="27"/>
      <c r="J16" s="27"/>
      <c r="K16" s="27"/>
      <c r="L16" s="12"/>
      <c r="M16" s="12"/>
      <c r="N16" s="28"/>
      <c r="O16" s="28"/>
      <c r="P16" s="29" t="s">
        <v>11</v>
      </c>
      <c r="Q16" s="109" t="s">
        <v>12</v>
      </c>
      <c r="R16" s="110"/>
      <c r="S16" s="111"/>
      <c r="T16" s="22"/>
      <c r="U16" s="30"/>
    </row>
    <row r="17" spans="2:19" ht="33" customHeight="1" thickTop="1" thickBot="1">
      <c r="B17" s="112" t="s">
        <v>15</v>
      </c>
      <c r="C17" s="113"/>
      <c r="D17" s="113"/>
      <c r="E17" s="113"/>
      <c r="F17" s="113"/>
      <c r="G17" s="113"/>
      <c r="H17" s="37"/>
      <c r="I17" s="31"/>
      <c r="L17" s="10"/>
      <c r="M17" s="10"/>
      <c r="N17" s="32"/>
      <c r="O17" s="32"/>
      <c r="P17" s="33">
        <f>SUM(O7:O14)</f>
        <v>29400</v>
      </c>
      <c r="Q17" s="114">
        <f>SUM(R7:R14)</f>
        <v>25997</v>
      </c>
      <c r="R17" s="115"/>
      <c r="S17" s="116"/>
    </row>
    <row r="18" spans="2:19" ht="14.25" customHeight="1" thickTop="1"/>
    <row r="19" spans="2:19" ht="14.25" customHeight="1">
      <c r="B19" s="40"/>
    </row>
    <row r="20" spans="2:19" ht="14.25" customHeight="1">
      <c r="B20" s="41"/>
      <c r="C20" s="40"/>
    </row>
    <row r="21" spans="2:19" ht="14.25" customHeight="1"/>
    <row r="22" spans="2:19" ht="14.25" customHeight="1"/>
    <row r="23" spans="2:19" ht="14.25" customHeight="1"/>
    <row r="24" spans="2:19" ht="14.25" customHeight="1"/>
    <row r="25" spans="2:19" ht="14.25" customHeight="1"/>
    <row r="26" spans="2:19" ht="14.25" customHeight="1"/>
    <row r="27" spans="2:19" ht="14.25" customHeight="1"/>
    <row r="28" spans="2:19" ht="14.25" customHeight="1"/>
    <row r="29" spans="2:19" ht="14.25" customHeight="1"/>
    <row r="30" spans="2:19" ht="14.25" customHeight="1"/>
    <row r="31" spans="2:19" ht="14.25" customHeight="1"/>
    <row r="32" spans="2:19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</sheetData>
  <sheetProtection algorithmName="SHA-512" hashValue="xToXiB2Y0Q9KX3MuNplI8bHbd1SsXXyOaAL3aTOiP3m5LAohJ5LzsTtKOxs5kCRk5xEXgSSgssXMHQga7+JL0A==" saltValue="Sd1CjUKrlKjz0FZ8uN8NTQ==" spinCount="100000" sheet="1" objects="1" scenarios="1"/>
  <mergeCells count="19">
    <mergeCell ref="B17:G17"/>
    <mergeCell ref="Q17:S17"/>
    <mergeCell ref="J7:J10"/>
    <mergeCell ref="I7:I10"/>
    <mergeCell ref="I11:I14"/>
    <mergeCell ref="K7:K10"/>
    <mergeCell ref="J11:J14"/>
    <mergeCell ref="K11:K14"/>
    <mergeCell ref="L7:L10"/>
    <mergeCell ref="M7:M10"/>
    <mergeCell ref="L11:L14"/>
    <mergeCell ref="M11:M14"/>
    <mergeCell ref="U7:U10"/>
    <mergeCell ref="U11:U14"/>
    <mergeCell ref="B1:C1"/>
    <mergeCell ref="B16:G16"/>
    <mergeCell ref="Q16:S16"/>
    <mergeCell ref="T7:T10"/>
    <mergeCell ref="T11:T14"/>
  </mergeCells>
  <conditionalFormatting sqref="B7:B14 D7:D14">
    <cfRule type="containsBlanks" dxfId="12" priority="53">
      <formula>LEN(TRIM(B7))=0</formula>
    </cfRule>
  </conditionalFormatting>
  <conditionalFormatting sqref="B7:B14">
    <cfRule type="cellIs" dxfId="11" priority="48" operator="greaterThanOrEqual">
      <formula>1</formula>
    </cfRule>
  </conditionalFormatting>
  <conditionalFormatting sqref="S7:S14">
    <cfRule type="cellIs" dxfId="10" priority="45" operator="equal">
      <formula>"VYHOVUJE"</formula>
    </cfRule>
  </conditionalFormatting>
  <conditionalFormatting sqref="S7:S14">
    <cfRule type="cellIs" dxfId="9" priority="44" operator="equal">
      <formula>"NEVYHOVUJE"</formula>
    </cfRule>
  </conditionalFormatting>
  <conditionalFormatting sqref="G7:G14 Q7:Q14">
    <cfRule type="containsBlanks" dxfId="8" priority="25">
      <formula>LEN(TRIM(G7))=0</formula>
    </cfRule>
  </conditionalFormatting>
  <conditionalFormatting sqref="G7:G14 Q7:Q14">
    <cfRule type="notContainsBlanks" dxfId="7" priority="23">
      <formula>LEN(TRIM(G7))&gt;0</formula>
    </cfRule>
  </conditionalFormatting>
  <conditionalFormatting sqref="G7:G14 Q7:Q14">
    <cfRule type="notContainsBlanks" dxfId="6" priority="22">
      <formula>LEN(TRIM(G7))&gt;0</formula>
    </cfRule>
  </conditionalFormatting>
  <conditionalFormatting sqref="G7:G14">
    <cfRule type="notContainsBlanks" dxfId="5" priority="21">
      <formula>LEN(TRIM(G7))&gt;0</formula>
    </cfRule>
  </conditionalFormatting>
  <conditionalFormatting sqref="H7:H14">
    <cfRule type="containsBlanks" dxfId="4" priority="54">
      <formula>LEN(TRIM(H7))=0</formula>
    </cfRule>
  </conditionalFormatting>
  <conditionalFormatting sqref="H7:H14">
    <cfRule type="notContainsBlanks" dxfId="3" priority="56">
      <formula>LEN(TRIM(H7))&gt;0</formula>
    </cfRule>
  </conditionalFormatting>
  <conditionalFormatting sqref="H7:H11">
    <cfRule type="containsText" dxfId="2" priority="3" operator="containsText" text="ANO">
      <formula>NOT(ISERROR(SEARCH("ANO",H7)))</formula>
    </cfRule>
  </conditionalFormatting>
  <conditionalFormatting sqref="H12:H14">
    <cfRule type="containsText" dxfId="1" priority="2" operator="containsText" text="ANO">
      <formula>NOT(ISERROR(SEARCH("ANO",H12)))</formula>
    </cfRule>
  </conditionalFormatting>
  <conditionalFormatting sqref="H7:H11">
    <cfRule type="containsText" dxfId="0" priority="1" operator="containsText" text="ANO">
      <formula>NOT(ISERROR(SEARCH("ANO",H7)))</formula>
    </cfRule>
  </conditionalFormatting>
  <dataValidations count="4">
    <dataValidation type="list" showInputMessage="1" showErrorMessage="1" sqref="E7:E14">
      <formula1>"ks,bal,sada,"</formula1>
    </dataValidation>
    <dataValidation type="list" showInputMessage="1" showErrorMessage="1" sqref="J7 H7:H14">
      <formula1>"ANO,NE"</formula1>
    </dataValidation>
    <dataValidation type="list" allowBlank="1" showInputMessage="1" showErrorMessage="1" sqref="U7">
      <formula1>#REF!</formula1>
    </dataValidation>
    <dataValidation type="list" allowBlank="1" showInputMessage="1" showErrorMessage="1" sqref="J11">
      <formula1>"ANO,NE"</formula1>
    </dataValidation>
  </dataValidations>
  <pageMargins left="0.11811023622047245" right="0.15748031496062992" top="0.78740157480314965" bottom="0.78740157480314965" header="0.31496062992125984" footer="0.31496062992125984"/>
  <pageSetup paperSize="9" scale="3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Michal</cp:lastModifiedBy>
  <cp:revision>1</cp:revision>
  <cp:lastPrinted>2021-05-31T10:56:15Z</cp:lastPrinted>
  <dcterms:created xsi:type="dcterms:W3CDTF">2014-03-05T12:43:32Z</dcterms:created>
  <dcterms:modified xsi:type="dcterms:W3CDTF">2021-05-31T11:08:40Z</dcterms:modified>
</cp:coreProperties>
</file>